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1640"/>
  </bookViews>
  <sheets>
    <sheet name="SVID Calculator" sheetId="1" r:id="rId1"/>
  </sheets>
  <definedNames>
    <definedName name="_xlnm.Print_Area" localSheetId="0">'SVID Calculator'!$A$1:$U$40</definedName>
  </definedNames>
  <calcPr calcId="145621"/>
</workbook>
</file>

<file path=xl/calcChain.xml><?xml version="1.0" encoding="utf-8"?>
<calcChain xmlns="http://schemas.openxmlformats.org/spreadsheetml/2006/main">
  <c r="D20" i="1" l="1"/>
  <c r="H20" i="1"/>
  <c r="F20" i="1"/>
  <c r="E20" i="1"/>
  <c r="G20" i="1"/>
  <c r="D19" i="1"/>
  <c r="G19" i="1"/>
  <c r="I20" i="1"/>
  <c r="F17" i="1"/>
  <c r="G10" i="1"/>
  <c r="H17" i="1"/>
  <c r="I16" i="1"/>
  <c r="D17" i="1"/>
  <c r="E6" i="1"/>
  <c r="I13" i="1"/>
  <c r="I11" i="1"/>
  <c r="I5" i="1"/>
  <c r="I6" i="1"/>
  <c r="I8" i="1"/>
  <c r="I10" i="1"/>
  <c r="I12" i="1"/>
  <c r="I14" i="1"/>
  <c r="E5" i="1"/>
  <c r="E12" i="1"/>
  <c r="E7" i="1"/>
  <c r="E15" i="1"/>
  <c r="E13" i="1"/>
  <c r="E16" i="1"/>
  <c r="E10" i="1"/>
  <c r="E14" i="1"/>
  <c r="E9" i="1"/>
  <c r="E11" i="1"/>
  <c r="I15" i="1"/>
  <c r="I7" i="1"/>
  <c r="I9" i="1"/>
  <c r="I17" i="1"/>
  <c r="H19" i="1"/>
  <c r="E17" i="1"/>
  <c r="E8" i="1"/>
  <c r="G14" i="1"/>
  <c r="G13" i="1"/>
  <c r="G16" i="1"/>
  <c r="G15" i="1"/>
  <c r="G5" i="1"/>
  <c r="G7" i="1"/>
  <c r="G6" i="1"/>
  <c r="G11" i="1"/>
  <c r="G8" i="1"/>
  <c r="G12" i="1"/>
  <c r="E19" i="1"/>
  <c r="G9" i="1"/>
  <c r="G17" i="1"/>
  <c r="F19" i="1"/>
</calcChain>
</file>

<file path=xl/sharedStrings.xml><?xml version="1.0" encoding="utf-8"?>
<sst xmlns="http://schemas.openxmlformats.org/spreadsheetml/2006/main" count="38" uniqueCount="32">
  <si>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</si>
  <si>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</si>
  <si>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</si>
  <si>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</si>
  <si>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</si>
  <si>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</si>
  <si>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</si>
  <si>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</si>
  <si>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</si>
  <si>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</si>
  <si>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</si>
  <si>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</si>
  <si>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Total</t>
  </si>
  <si>
    <t>SVID</t>
  </si>
  <si>
    <t>Month</t>
  </si>
  <si>
    <t>Passengers</t>
  </si>
  <si>
    <t>Result</t>
  </si>
  <si>
    <t>Excellent</t>
  </si>
  <si>
    <t>Good</t>
  </si>
  <si>
    <t>Poor</t>
  </si>
  <si>
    <t>Managerial and operational challenges</t>
  </si>
  <si>
    <t>Why bother opening in the off-peak?</t>
  </si>
  <si>
    <t>Guidelines for use:</t>
  </si>
  <si>
    <t xml:space="preserve">&gt;&gt; Visit www.anna.aero </t>
  </si>
  <si>
    <t>Your data</t>
  </si>
  <si>
    <r>
      <t xml:space="preserve">SVID Calculator
</t>
    </r>
    <r>
      <rPr>
        <sz val="14"/>
        <rFont val="Verdana"/>
        <family val="2"/>
      </rPr>
      <t>Seasonal Variation in Demand factor</t>
    </r>
  </si>
  <si>
    <t>CFU*</t>
  </si>
  <si>
    <r>
      <rPr>
        <b/>
        <sz val="10"/>
        <rFont val="Verdana"/>
        <family val="2"/>
      </rPr>
      <t>About anna.aero:</t>
    </r>
    <r>
      <rPr>
        <sz val="10"/>
        <rFont val="Verdana"/>
        <family val="2"/>
      </rPr>
      <t xml:space="preserve"> anna.aero is Airline Network News &amp; Analysis: a totally free and open website dedicated to outstanding airline network planning intelligence.</t>
    </r>
  </si>
  <si>
    <t>LYS*</t>
  </si>
  <si>
    <t>Simply populate the yellow cells with the airport name and corresponding monthly passenger data. Data marked * is supplied by way of example, but the anna.aero airport traffic trends databases are a convenient source:</t>
  </si>
  <si>
    <t>-</t>
  </si>
  <si>
    <t>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</si>
</sst>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"/>
    <numFmt numFmtId="173" formatCode="###\ ##0"/>
    <numFmt numFmtId="174" formatCode="#\ ###\ ##0"/>
  </numFmts>
  <fonts count="13" x14ac:knownFonts="1">
    <font>
      <sz val="10"/>
      <name val="Verdana"/>
    </font>
    <font>
      <sz val="10"/>
      <name val="Verdana"/>
    </font>
    <font>
      <b/>
      <sz val="10"/>
      <color indexed="9"/>
      <name val="Verdana"/>
      <family val="2"/>
    </font>
    <font>
      <b/>
      <sz val="10"/>
      <color indexed="8"/>
      <name val="Verdana"/>
      <family val="2"/>
    </font>
    <font>
      <sz val="8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b/>
      <sz val="20"/>
      <name val="Verdana"/>
      <family val="2"/>
    </font>
    <font>
      <i/>
      <sz val="10"/>
      <name val="Verdana"/>
      <family val="2"/>
    </font>
    <font>
      <sz val="14"/>
      <name val="Verdana"/>
      <family val="2"/>
    </font>
    <font>
      <u/>
      <sz val="10"/>
      <color theme="10"/>
      <name val="Verdana"/>
      <family val="2"/>
    </font>
    <font>
      <b/>
      <sz val="10"/>
      <color rgb="FF008000"/>
      <name val="Verdana"/>
      <family val="2"/>
    </font>
    <font>
      <b/>
      <sz val="10"/>
      <color theme="0"/>
      <name val="Verdana"/>
      <family val="2"/>
    </font>
  </fonts>
  <fills count="11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AA01"/>
        <bgColor indexed="64"/>
      </patternFill>
    </fill>
    <fill>
      <patternFill patternType="solid">
        <fgColor rgb="FFFF66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58">
    <xf numFmtId="0" fontId="0" fillId="0" borderId="0" xfId="0"/>
    <xf numFmtId="0" fontId="2" fillId="2" borderId="0" xfId="0" applyFont="1" applyFill="1"/>
    <xf numFmtId="172" fontId="0" fillId="0" borderId="0" xfId="2" applyNumberFormat="1" applyFont="1" applyAlignment="1">
      <alignment horizontal="right"/>
    </xf>
    <xf numFmtId="173" fontId="2" fillId="2" borderId="0" xfId="0" applyNumberFormat="1" applyFont="1" applyFill="1"/>
    <xf numFmtId="174" fontId="2" fillId="2" borderId="0" xfId="0" applyNumberFormat="1" applyFont="1" applyFill="1"/>
    <xf numFmtId="0" fontId="2" fillId="2" borderId="0" xfId="0" applyFont="1" applyFill="1" applyAlignment="1">
      <alignment horizontal="right"/>
    </xf>
    <xf numFmtId="0" fontId="2" fillId="0" borderId="0" xfId="0" applyFont="1" applyFill="1" applyBorder="1" applyAlignment="1">
      <alignment horizontal="center"/>
    </xf>
    <xf numFmtId="0" fontId="0" fillId="0" borderId="0" xfId="0" applyFill="1" applyBorder="1"/>
    <xf numFmtId="0" fontId="6" fillId="0" borderId="0" xfId="0" applyFont="1" applyFill="1" applyBorder="1"/>
    <xf numFmtId="0" fontId="6" fillId="5" borderId="1" xfId="0" applyFont="1" applyFill="1" applyBorder="1"/>
    <xf numFmtId="0" fontId="0" fillId="5" borderId="1" xfId="0" applyFill="1" applyBorder="1"/>
    <xf numFmtId="0" fontId="0" fillId="5" borderId="2" xfId="0" applyFill="1" applyBorder="1"/>
    <xf numFmtId="0" fontId="6" fillId="5" borderId="0" xfId="0" applyFont="1" applyFill="1" applyBorder="1"/>
    <xf numFmtId="0" fontId="0" fillId="5" borderId="0" xfId="0" applyFill="1" applyBorder="1"/>
    <xf numFmtId="0" fontId="0" fillId="5" borderId="3" xfId="0" applyFill="1" applyBorder="1"/>
    <xf numFmtId="0" fontId="6" fillId="5" borderId="4" xfId="0" applyFont="1" applyFill="1" applyBorder="1"/>
    <xf numFmtId="0" fontId="0" fillId="5" borderId="4" xfId="0" applyFill="1" applyBorder="1"/>
    <xf numFmtId="0" fontId="0" fillId="5" borderId="5" xfId="0" applyFill="1" applyBorder="1"/>
    <xf numFmtId="0" fontId="6" fillId="0" borderId="0" xfId="0" applyFont="1"/>
    <xf numFmtId="0" fontId="6" fillId="0" borderId="0" xfId="0" applyFont="1" applyAlignment="1">
      <alignment horizontal="right"/>
    </xf>
    <xf numFmtId="0" fontId="11" fillId="0" borderId="0" xfId="1" applyFont="1" applyAlignment="1">
      <alignment horizontal="right"/>
    </xf>
    <xf numFmtId="0" fontId="2" fillId="2" borderId="0" xfId="0" applyFont="1" applyFill="1" applyAlignment="1">
      <alignment vertical="top"/>
    </xf>
    <xf numFmtId="0" fontId="0" fillId="6" borderId="0" xfId="0" applyFill="1"/>
    <xf numFmtId="0" fontId="6" fillId="7" borderId="6" xfId="0" applyFont="1" applyFill="1" applyBorder="1" applyAlignment="1">
      <alignment horizontal="center"/>
    </xf>
    <xf numFmtId="174" fontId="0" fillId="3" borderId="6" xfId="0" applyNumberFormat="1" applyFill="1" applyBorder="1"/>
    <xf numFmtId="172" fontId="3" fillId="4" borderId="6" xfId="0" applyNumberFormat="1" applyFont="1" applyFill="1" applyBorder="1" applyAlignment="1">
      <alignment horizontal="center" vertical="top" wrapText="1"/>
    </xf>
    <xf numFmtId="0" fontId="5" fillId="0" borderId="0" xfId="0" quotePrefix="1" applyFont="1"/>
    <xf numFmtId="0" fontId="5" fillId="0" borderId="0" xfId="0" applyFont="1"/>
    <xf numFmtId="0" fontId="6" fillId="0" borderId="0" xfId="0" applyFont="1" applyFill="1" applyAlignment="1">
      <alignment horizontal="center"/>
    </xf>
    <xf numFmtId="0" fontId="6" fillId="0" borderId="7" xfId="0" applyFont="1" applyFill="1" applyBorder="1" applyAlignment="1">
      <alignment horizontal="center"/>
    </xf>
    <xf numFmtId="172" fontId="0" fillId="0" borderId="0" xfId="2" applyNumberFormat="1" applyFont="1" applyFill="1" applyAlignment="1">
      <alignment horizontal="right"/>
    </xf>
    <xf numFmtId="174" fontId="0" fillId="0" borderId="7" xfId="0" applyNumberFormat="1" applyFill="1" applyBorder="1"/>
    <xf numFmtId="0" fontId="5" fillId="0" borderId="0" xfId="0" applyFont="1" applyAlignment="1"/>
    <xf numFmtId="0" fontId="6" fillId="8" borderId="8" xfId="0" applyFont="1" applyFill="1" applyBorder="1" applyAlignment="1">
      <alignment horizontal="right"/>
    </xf>
    <xf numFmtId="172" fontId="6" fillId="6" borderId="9" xfId="0" applyNumberFormat="1" applyFont="1" applyFill="1" applyBorder="1"/>
    <xf numFmtId="172" fontId="6" fillId="4" borderId="10" xfId="0" applyNumberFormat="1" applyFont="1" applyFill="1" applyBorder="1"/>
    <xf numFmtId="172" fontId="6" fillId="9" borderId="10" xfId="0" applyNumberFormat="1" applyFont="1" applyFill="1" applyBorder="1"/>
    <xf numFmtId="172" fontId="6" fillId="10" borderId="10" xfId="0" applyNumberFormat="1" applyFont="1" applyFill="1" applyBorder="1"/>
    <xf numFmtId="172" fontId="6" fillId="6" borderId="1" xfId="0" applyNumberFormat="1" applyFont="1" applyFill="1" applyBorder="1" applyAlignment="1">
      <alignment horizontal="left"/>
    </xf>
    <xf numFmtId="172" fontId="6" fillId="4" borderId="0" xfId="0" applyNumberFormat="1" applyFont="1" applyFill="1" applyBorder="1" applyAlignment="1">
      <alignment horizontal="left"/>
    </xf>
    <xf numFmtId="172" fontId="6" fillId="9" borderId="0" xfId="0" applyNumberFormat="1" applyFont="1" applyFill="1" applyBorder="1" applyAlignment="1">
      <alignment horizontal="left"/>
    </xf>
    <xf numFmtId="172" fontId="6" fillId="10" borderId="0" xfId="0" applyNumberFormat="1" applyFont="1" applyFill="1" applyBorder="1" applyAlignment="1">
      <alignment horizontal="left"/>
    </xf>
    <xf numFmtId="0" fontId="6" fillId="6" borderId="1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6" fillId="10" borderId="0" xfId="0" applyFont="1" applyFill="1" applyBorder="1" applyAlignment="1">
      <alignment horizontal="center"/>
    </xf>
    <xf numFmtId="172" fontId="3" fillId="4" borderId="7" xfId="0" applyNumberFormat="1" applyFont="1" applyFill="1" applyBorder="1" applyAlignment="1">
      <alignment horizontal="center"/>
    </xf>
    <xf numFmtId="172" fontId="3" fillId="4" borderId="6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2" borderId="11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8" fillId="0" borderId="0" xfId="0" applyFont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12" fillId="6" borderId="0" xfId="1" applyFont="1" applyFill="1" applyAlignment="1">
      <alignment horizontal="right"/>
    </xf>
    <xf numFmtId="0" fontId="6" fillId="8" borderId="4" xfId="0" applyFont="1" applyFill="1" applyBorder="1" applyAlignment="1">
      <alignment horizontal="left"/>
    </xf>
  </cellXfs>
  <cellStyles count="3">
    <cellStyle name="Hyperlink" xfId="1" builtinId="8"/>
    <cellStyle name="Normal" xfId="0" builtinId="0"/>
    <cellStyle name="Percent" xfId="2" builtinId="5"/>
  </cellStyles>
  <dxfs count="7">
    <dxf>
      <fill>
        <patternFill>
          <bgColor rgb="FF008000"/>
        </patternFill>
      </fill>
    </dxf>
    <dxf>
      <font>
        <color auto="1"/>
      </font>
      <fill>
        <patternFill>
          <bgColor rgb="FF99CC00"/>
        </patternFill>
      </fill>
    </dxf>
    <dxf>
      <font>
        <color rgb="FF99CC00"/>
      </font>
    </dxf>
    <dxf>
      <font>
        <color rgb="FF008000"/>
      </font>
    </dxf>
    <dxf>
      <font>
        <color auto="1"/>
      </font>
      <fill>
        <patternFill>
          <bgColor rgb="FFFF9900"/>
        </patternFill>
      </fill>
    </dxf>
    <dxf>
      <fill>
        <patternFill>
          <bgColor rgb="FFFF6600"/>
        </patternFill>
      </fill>
    </dxf>
    <dxf>
      <font>
        <color auto="1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3467557689002957"/>
          <c:y val="0.22684811295139831"/>
          <c:w val="0.89275362318840579"/>
          <c:h val="0.71605741696081093"/>
        </c:manualLayout>
      </c:layout>
      <c:lineChart>
        <c:grouping val="standard"/>
        <c:varyColors val="0"/>
        <c:ser>
          <c:idx val="0"/>
          <c:order val="0"/>
          <c:tx>
            <c:strRef>
              <c:f>'SVID Calculator'!$D$3</c:f>
              <c:strCache>
                <c:ptCount val="1"/>
                <c:pt idx="0">
                  <c:v>Your data</c:v>
                </c:pt>
              </c:strCache>
            </c:strRef>
          </c:tx>
          <c:spPr>
            <a:ln w="38100">
              <a:solidFill>
                <a:srgbClr val="008000"/>
              </a:solidFill>
              <a:prstDash val="solid"/>
            </a:ln>
          </c:spPr>
          <c:marker>
            <c:symbol val="circle"/>
            <c:size val="9"/>
            <c:spPr>
              <a:solidFill>
                <a:srgbClr val="008000"/>
              </a:solidFill>
              <a:ln>
                <a:solidFill>
                  <a:srgbClr val="008000"/>
                </a:solidFill>
                <a:prstDash val="solid"/>
              </a:ln>
            </c:spPr>
          </c:marker>
          <c:cat>
            <c:strRef>
              <c:f>'SVID Calculator'!$A$5:$A$16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'SVID Calculator'!$D$5:$D$16</c:f>
              <c:numCache>
                <c:formatCode>#\ ###\ ##0</c:formatCode>
                <c:ptCount val="12"/>
              </c:numCache>
            </c:numRef>
          </c:val>
          <c:smooth val="0"/>
        </c:ser>
        <c:ser>
          <c:idx val="1"/>
          <c:order val="1"/>
          <c:tx>
            <c:strRef>
              <c:f>'SVID Calculator'!$F$3</c:f>
              <c:strCache>
                <c:ptCount val="1"/>
                <c:pt idx="0">
                  <c:v>LYS*</c:v>
                </c:pt>
              </c:strCache>
            </c:strRef>
          </c:tx>
          <c:spPr>
            <a:ln w="38100"/>
          </c:spPr>
          <c:marker>
            <c:symbol val="circle"/>
            <c:size val="9"/>
          </c:marker>
          <c:cat>
            <c:strRef>
              <c:f>'SVID Calculator'!$A$5:$A$16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'SVID Calculator'!$F$5:$F$16</c:f>
              <c:numCache>
                <c:formatCode>#\ ###\ ##0</c:formatCode>
                <c:ptCount val="12"/>
                <c:pt idx="0">
                  <c:v>566418</c:v>
                </c:pt>
                <c:pt idx="1">
                  <c:v>597622</c:v>
                </c:pt>
                <c:pt idx="2">
                  <c:v>670627</c:v>
                </c:pt>
                <c:pt idx="3">
                  <c:v>740915</c:v>
                </c:pt>
                <c:pt idx="4">
                  <c:v>733566</c:v>
                </c:pt>
                <c:pt idx="5">
                  <c:v>761832</c:v>
                </c:pt>
                <c:pt idx="6">
                  <c:v>844626</c:v>
                </c:pt>
                <c:pt idx="7">
                  <c:v>792624</c:v>
                </c:pt>
                <c:pt idx="8">
                  <c:v>765376</c:v>
                </c:pt>
                <c:pt idx="9">
                  <c:v>719770</c:v>
                </c:pt>
                <c:pt idx="10">
                  <c:v>640777</c:v>
                </c:pt>
                <c:pt idx="11">
                  <c:v>616886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'SVID Calculator'!$H$3</c:f>
              <c:strCache>
                <c:ptCount val="1"/>
                <c:pt idx="0">
                  <c:v>CFU*</c:v>
                </c:pt>
              </c:strCache>
            </c:strRef>
          </c:tx>
          <c:spPr>
            <a:ln w="38100">
              <a:solidFill>
                <a:srgbClr val="00B0F0"/>
              </a:solidFill>
            </a:ln>
          </c:spPr>
          <c:marker>
            <c:symbol val="circle"/>
            <c:size val="9"/>
            <c:spPr>
              <a:solidFill>
                <a:srgbClr val="00B0F0"/>
              </a:solidFill>
            </c:spPr>
          </c:marker>
          <c:cat>
            <c:strRef>
              <c:f>'SVID Calculator'!$A$5:$A$16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'SVID Calculator'!$H$5:$H$16</c:f>
              <c:numCache>
                <c:formatCode>#\ ###\ ##0</c:formatCode>
                <c:ptCount val="12"/>
                <c:pt idx="0">
                  <c:v>14723</c:v>
                </c:pt>
                <c:pt idx="1">
                  <c:v>14478</c:v>
                </c:pt>
                <c:pt idx="2">
                  <c:v>20513</c:v>
                </c:pt>
                <c:pt idx="3">
                  <c:v>50703</c:v>
                </c:pt>
                <c:pt idx="4">
                  <c:v>175427</c:v>
                </c:pt>
                <c:pt idx="5">
                  <c:v>317176</c:v>
                </c:pt>
                <c:pt idx="6">
                  <c:v>418979</c:v>
                </c:pt>
                <c:pt idx="7">
                  <c:v>420940</c:v>
                </c:pt>
                <c:pt idx="8">
                  <c:v>325494</c:v>
                </c:pt>
                <c:pt idx="9">
                  <c:v>125339</c:v>
                </c:pt>
                <c:pt idx="10">
                  <c:v>16472</c:v>
                </c:pt>
                <c:pt idx="11">
                  <c:v>13234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405056"/>
        <c:axId val="59406592"/>
      </c:lineChart>
      <c:catAx>
        <c:axId val="59405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5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594065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940659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#,##0" sourceLinked="0"/>
        <c:majorTickMark val="out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15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en-US"/>
          </a:p>
        </c:txPr>
        <c:crossAx val="59405056"/>
        <c:crosses val="autoZero"/>
        <c:crossBetween val="between"/>
      </c:valAx>
      <c:spPr>
        <a:solidFill>
          <a:schemeClr val="bg1"/>
        </a:solidFill>
        <a:ln w="25400">
          <a:noFill/>
        </a:ln>
      </c:spPr>
    </c:plotArea>
    <c:legend>
      <c:legendPos val="l"/>
      <c:layout>
        <c:manualLayout>
          <c:xMode val="edge"/>
          <c:yMode val="edge"/>
          <c:x val="4.8840663209781705E-3"/>
          <c:y val="0.13366335414969682"/>
          <c:w val="0.43016721080596637"/>
          <c:h val="5.7730762964974203E-2"/>
        </c:manualLayout>
      </c:layout>
      <c:overlay val="1"/>
      <c:spPr>
        <a:gradFill rotWithShape="0">
          <a:gsLst>
            <a:gs pos="0">
              <a:srgbClr xmlns:mc="http://schemas.openxmlformats.org/markup-compatibility/2006" xmlns:a14="http://schemas.microsoft.com/office/drawing/2010/main" val="C0C0C0" mc:Ignorable="a14" a14:legacySpreadsheetColorIndex="22"/>
            </a:gs>
            <a:gs pos="50000">
              <a:srgbClr xmlns:mc="http://schemas.openxmlformats.org/markup-compatibility/2006" xmlns:a14="http://schemas.microsoft.com/office/drawing/2010/main" val="FFFFFF" mc:Ignorable="a14" a14:legacySpreadsheetColorIndex="78"/>
            </a:gs>
            <a:gs pos="100000">
              <a:srgbClr xmlns:mc="http://schemas.openxmlformats.org/markup-compatibility/2006" xmlns:a14="http://schemas.microsoft.com/office/drawing/2010/main" val="C0C0C0" mc:Ignorable="a14" a14:legacySpreadsheetColorIndex="22"/>
            </a:gs>
          </a:gsLst>
          <a:lin ang="5400000" scaled="1"/>
        </a:gradFill>
        <a:ln w="25400">
          <a:noFill/>
        </a:ln>
      </c:spPr>
      <c:txPr>
        <a:bodyPr/>
        <a:lstStyle/>
        <a:p>
          <a:pPr>
            <a:defRPr sz="1180" b="1" i="0" u="none" strike="noStrike" baseline="0">
              <a:solidFill>
                <a:srgbClr val="000000"/>
              </a:solidFill>
              <a:latin typeface="Verdana"/>
              <a:ea typeface="Verdana"/>
              <a:cs typeface="Verdana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75" b="0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://www.anna.aero/european-airport-traffic-trends/" TargetMode="External"/><Relationship Id="rId1" Type="http://schemas.openxmlformats.org/officeDocument/2006/relationships/chart" Target="../charts/chart1.xml"/><Relationship Id="rId5" Type="http://schemas.openxmlformats.org/officeDocument/2006/relationships/image" Target="../media/image3.png"/><Relationship Id="rId4" Type="http://schemas.openxmlformats.org/officeDocument/2006/relationships/hyperlink" Target="http://www.anna.aero/american-airport-traffic-trends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http://www.anna.aero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9</xdr:col>
      <xdr:colOff>152400</xdr:colOff>
      <xdr:row>1</xdr:row>
      <xdr:rowOff>57150</xdr:rowOff>
    </xdr:from>
    <xdr:to>
      <xdr:col>20</xdr:col>
      <xdr:colOff>419100</xdr:colOff>
      <xdr:row>38</xdr:row>
      <xdr:rowOff>57150</xdr:rowOff>
    </xdr:to>
    <xdr:graphicFrame macro="">
      <xdr:nvGraphicFramePr>
        <xdr:cNvPr id="1056" name="Chart 2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142875</xdr:colOff>
      <xdr:row>33</xdr:row>
      <xdr:rowOff>85725</xdr:rowOff>
    </xdr:from>
    <xdr:to>
      <xdr:col>3</xdr:col>
      <xdr:colOff>638175</xdr:colOff>
      <xdr:row>37</xdr:row>
      <xdr:rowOff>9525</xdr:rowOff>
    </xdr:to>
    <xdr:pic>
      <xdr:nvPicPr>
        <xdr:cNvPr id="1057" name="Picture 2">
          <a:hlinkClick xmlns:r="http://schemas.openxmlformats.org/officeDocument/2006/relationships" r:id="rId2" tooltip="European airport traffic trends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6391275"/>
          <a:ext cx="15240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771525</xdr:colOff>
      <xdr:row>33</xdr:row>
      <xdr:rowOff>95250</xdr:rowOff>
    </xdr:from>
    <xdr:to>
      <xdr:col>7</xdr:col>
      <xdr:colOff>409575</xdr:colOff>
      <xdr:row>37</xdr:row>
      <xdr:rowOff>19050</xdr:rowOff>
    </xdr:to>
    <xdr:pic>
      <xdr:nvPicPr>
        <xdr:cNvPr id="1058" name="Picture 3">
          <a:hlinkClick xmlns:r="http://schemas.openxmlformats.org/officeDocument/2006/relationships" r:id="rId4" tooltip="American Airport traffic trends"/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6400800"/>
          <a:ext cx="15240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c:userShapes xmlns:c="http://schemas.openxmlformats.org/drawingml/2006/chart">
  <cdr:absSizeAnchor xmlns:cdr="http://schemas.openxmlformats.org/drawingml/2006/chartDrawing">
    <cdr:from>
      <cdr:x>0.73138</cdr:x>
      <cdr:y>0.02778</cdr:y>
    </cdr:from>
    <cdr:ext cx="1905000" cy="704850"/>
    <cdr:pic>
      <cdr:nvPicPr>
        <cdr:cNvPr id="3" name="Picture 2" title="Visit anna.aero">
          <a:hlinkClick xmlns:a="http://schemas.openxmlformats.org/drawingml/2006/main" xmlns:r="http://schemas.openxmlformats.org/officeDocument/2006/relationships" r:id="rId1" tooltip="Visit anna.aero"/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5705475" y="180975"/>
          <a:ext cx="1905000" cy="704850"/>
        </a:xfrm>
        <a:prstGeom xmlns:a="http://schemas.openxmlformats.org/drawingml/2006/main" prst="rect">
          <a:avLst/>
        </a:prstGeom>
      </cdr:spPr>
    </cdr:pic>
  </cdr:abs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nna.ae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9"/>
  <sheetViews>
    <sheetView showGridLines="0" tabSelected="1" topLeftCell="A25" zoomScale="97" zoomScaleNormal="97" workbookViewId="0">
      <selection activeCell="A27" sqref="A27"/>
    </sheetView>
  </sheetViews>
  <sheetFormatPr defaultRowHeight="12.75" x14ac:dyDescent="0.2"/>
  <cols>
    <col min="1" max="1" width="5.5" customWidth="1"/>
    <col min="2" max="2" width="2.5" customWidth="1"/>
    <col min="3" max="3" width="5.5" customWidth="1"/>
    <col min="4" max="4" width="12.25" customWidth="1"/>
    <col min="5" max="5" width="9" hidden="1" customWidth="1"/>
    <col min="6" max="6" width="12.5" customWidth="1"/>
    <col min="7" max="7" width="8.875" hidden="1" customWidth="1"/>
    <col min="8" max="8" width="12.5" customWidth="1"/>
    <col min="9" max="9" width="17" hidden="1" customWidth="1"/>
  </cols>
  <sheetData>
    <row r="1" spans="1:24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4" ht="51" customHeight="1" x14ac:dyDescent="0.2">
      <c r="A2" s="48" t="s">
        <v>25</v>
      </c>
      <c r="B2" s="48"/>
      <c r="C2" s="48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</row>
    <row r="3" spans="1:24" x14ac:dyDescent="0.2">
      <c r="A3" s="19"/>
      <c r="B3" s="19"/>
      <c r="C3" s="19"/>
      <c r="D3" s="23" t="s">
        <v>24</v>
      </c>
      <c r="E3" s="18"/>
      <c r="F3" s="28" t="s">
        <v>28</v>
      </c>
      <c r="G3" s="18"/>
      <c r="H3" s="29" t="s">
        <v>26</v>
      </c>
    </row>
    <row r="4" spans="1:24" x14ac:dyDescent="0.2">
      <c r="A4" s="1" t="s">
        <v>14</v>
      </c>
      <c r="B4" s="1"/>
      <c r="C4" s="1"/>
      <c r="D4" s="5" t="s">
        <v>15</v>
      </c>
      <c r="F4" s="5" t="s">
        <v>15</v>
      </c>
      <c r="H4" s="5" t="s">
        <v>15</v>
      </c>
    </row>
    <row r="5" spans="1:24" x14ac:dyDescent="0.2">
      <c r="A5" s="1" t="s">
        <v>0</v>
      </c>
      <c r="B5" s="1"/>
      <c r="C5" s="1"/>
      <c r="D5" s="24"/>
      <c r="E5" s="2" t="e">
        <f>((100*D5/(D$17/12))-100)^2</f>
        <v>#DIV/0!</v>
      </c>
      <c r="F5" s="31">
        <v>566418</v>
      </c>
      <c r="G5" s="30">
        <f>((100*F5/(F$17/12))-100)^2</f>
        <v>383.05653588814249</v>
      </c>
      <c r="H5" s="31">
        <v>14723</v>
      </c>
      <c r="I5" s="2">
        <f>((100*H5/(H$17/12))-100)^2</f>
        <v>8238.6048735184322</v>
      </c>
    </row>
    <row r="6" spans="1:24" x14ac:dyDescent="0.2">
      <c r="A6" s="1" t="s">
        <v>1</v>
      </c>
      <c r="B6" s="1"/>
      <c r="C6" s="1"/>
      <c r="D6" s="24"/>
      <c r="E6" s="2" t="e">
        <f t="shared" ref="E6:E16" si="0">((100*D6/(D$17/12))-100)^2</f>
        <v>#DIV/0!</v>
      </c>
      <c r="F6" s="31">
        <v>597622</v>
      </c>
      <c r="G6" s="30">
        <f t="shared" ref="G6:I15" si="1">((100*F6/(F$17/12))-100)^2</f>
        <v>229.25102226313751</v>
      </c>
      <c r="H6" s="31">
        <v>14478</v>
      </c>
      <c r="I6" s="2">
        <f t="shared" si="1"/>
        <v>8266.520547264694</v>
      </c>
    </row>
    <row r="7" spans="1:24" x14ac:dyDescent="0.2">
      <c r="A7" s="1" t="s">
        <v>2</v>
      </c>
      <c r="B7" s="1"/>
      <c r="C7" s="1"/>
      <c r="D7" s="24"/>
      <c r="E7" s="2" t="e">
        <f t="shared" si="0"/>
        <v>#DIV/0!</v>
      </c>
      <c r="F7" s="31">
        <v>670627</v>
      </c>
      <c r="G7" s="30">
        <f t="shared" si="1"/>
        <v>22.798126298931383</v>
      </c>
      <c r="H7" s="31">
        <v>20513</v>
      </c>
      <c r="I7" s="2">
        <f t="shared" si="1"/>
        <v>7592.6261193069176</v>
      </c>
    </row>
    <row r="8" spans="1:24" x14ac:dyDescent="0.2">
      <c r="A8" s="1" t="s">
        <v>3</v>
      </c>
      <c r="B8" s="1"/>
      <c r="C8" s="1"/>
      <c r="D8" s="24"/>
      <c r="E8" s="2" t="e">
        <f t="shared" si="0"/>
        <v>#DIV/0!</v>
      </c>
      <c r="F8" s="31">
        <v>740915</v>
      </c>
      <c r="G8" s="30">
        <f t="shared" si="1"/>
        <v>27.09996085056482</v>
      </c>
      <c r="H8" s="31">
        <v>50703</v>
      </c>
      <c r="I8" s="2">
        <f t="shared" si="1"/>
        <v>4651.5964543868831</v>
      </c>
    </row>
    <row r="9" spans="1:24" x14ac:dyDescent="0.2">
      <c r="A9" s="1" t="s">
        <v>4</v>
      </c>
      <c r="B9" s="1"/>
      <c r="C9" s="1"/>
      <c r="D9" s="24"/>
      <c r="E9" s="2" t="e">
        <f t="shared" si="0"/>
        <v>#DIV/0!</v>
      </c>
      <c r="F9" s="31">
        <v>733566</v>
      </c>
      <c r="G9" s="30">
        <f t="shared" si="1"/>
        <v>17.324288539941339</v>
      </c>
      <c r="H9" s="31">
        <v>175427</v>
      </c>
      <c r="I9" s="2">
        <f t="shared" si="1"/>
        <v>100.31192661764207</v>
      </c>
    </row>
    <row r="10" spans="1:24" x14ac:dyDescent="0.2">
      <c r="A10" s="1" t="s">
        <v>5</v>
      </c>
      <c r="B10" s="1"/>
      <c r="C10" s="1"/>
      <c r="D10" s="24"/>
      <c r="E10" s="2" t="e">
        <f t="shared" si="0"/>
        <v>#DIV/0!</v>
      </c>
      <c r="F10" s="31">
        <v>761832</v>
      </c>
      <c r="G10" s="30">
        <f t="shared" si="1"/>
        <v>66.844664065669733</v>
      </c>
      <c r="H10" s="31">
        <v>317176</v>
      </c>
      <c r="I10" s="2">
        <f t="shared" si="1"/>
        <v>9783.321569236361</v>
      </c>
    </row>
    <row r="11" spans="1:24" x14ac:dyDescent="0.2">
      <c r="A11" s="1" t="s">
        <v>6</v>
      </c>
      <c r="B11" s="1"/>
      <c r="C11" s="1"/>
      <c r="D11" s="24"/>
      <c r="E11" s="2" t="e">
        <f t="shared" si="0"/>
        <v>#DIV/0!</v>
      </c>
      <c r="F11" s="31">
        <v>844626</v>
      </c>
      <c r="G11" s="30">
        <f t="shared" si="1"/>
        <v>397.29024038859728</v>
      </c>
      <c r="H11" s="31">
        <v>418979</v>
      </c>
      <c r="I11" s="2">
        <f t="shared" si="1"/>
        <v>26489.000876931506</v>
      </c>
      <c r="X11" s="26"/>
    </row>
    <row r="12" spans="1:24" x14ac:dyDescent="0.2">
      <c r="A12" s="1" t="s">
        <v>7</v>
      </c>
      <c r="B12" s="1"/>
      <c r="C12" s="1"/>
      <c r="D12" s="24"/>
      <c r="E12" s="2" t="e">
        <f t="shared" si="0"/>
        <v>#DIV/0!</v>
      </c>
      <c r="F12" s="31">
        <v>792624</v>
      </c>
      <c r="G12" s="30">
        <f t="shared" si="1"/>
        <v>157.45605349174085</v>
      </c>
      <c r="H12" s="31">
        <v>420940</v>
      </c>
      <c r="I12" s="2">
        <f t="shared" si="1"/>
        <v>26890.8248688448</v>
      </c>
    </row>
    <row r="13" spans="1:24" x14ac:dyDescent="0.2">
      <c r="A13" s="1" t="s">
        <v>8</v>
      </c>
      <c r="B13" s="1"/>
      <c r="C13" s="1"/>
      <c r="D13" s="24"/>
      <c r="E13" s="2" t="e">
        <f t="shared" si="0"/>
        <v>#DIV/0!</v>
      </c>
      <c r="F13" s="31">
        <v>765376</v>
      </c>
      <c r="G13" s="30">
        <f t="shared" si="1"/>
        <v>75.326545563911537</v>
      </c>
      <c r="H13" s="31">
        <v>325494</v>
      </c>
      <c r="I13" s="2">
        <f t="shared" si="1"/>
        <v>10842.462199568132</v>
      </c>
    </row>
    <row r="14" spans="1:24" x14ac:dyDescent="0.2">
      <c r="A14" s="1" t="s">
        <v>9</v>
      </c>
      <c r="B14" s="1"/>
      <c r="C14" s="1"/>
      <c r="D14" s="24"/>
      <c r="E14" s="2" t="e">
        <f t="shared" si="0"/>
        <v>#DIV/0!</v>
      </c>
      <c r="F14" s="31">
        <v>719770</v>
      </c>
      <c r="G14" s="30">
        <f t="shared" si="1"/>
        <v>4.8544921852280227</v>
      </c>
      <c r="H14" s="31">
        <v>125339</v>
      </c>
      <c r="I14" s="2">
        <f t="shared" si="1"/>
        <v>457.79384135294032</v>
      </c>
    </row>
    <row r="15" spans="1:24" x14ac:dyDescent="0.2">
      <c r="A15" s="1" t="s">
        <v>10</v>
      </c>
      <c r="B15" s="1"/>
      <c r="C15" s="1"/>
      <c r="D15" s="24"/>
      <c r="E15" s="2" t="e">
        <f t="shared" si="0"/>
        <v>#DIV/0!</v>
      </c>
      <c r="F15" s="31">
        <v>640777</v>
      </c>
      <c r="G15" s="30">
        <f t="shared" si="1"/>
        <v>81.239044011806811</v>
      </c>
      <c r="H15" s="31">
        <v>16472</v>
      </c>
      <c r="I15" s="2">
        <f t="shared" si="1"/>
        <v>8040.6927550049222</v>
      </c>
    </row>
    <row r="16" spans="1:24" x14ac:dyDescent="0.2">
      <c r="A16" s="1" t="s">
        <v>11</v>
      </c>
      <c r="B16" s="1"/>
      <c r="C16" s="1"/>
      <c r="D16" s="24"/>
      <c r="E16" s="2" t="e">
        <f t="shared" si="0"/>
        <v>#DIV/0!</v>
      </c>
      <c r="F16" s="31">
        <v>616886</v>
      </c>
      <c r="G16" s="30">
        <f>((100*F16/(F$17/12))-100)^2</f>
        <v>153.90035164996581</v>
      </c>
      <c r="H16" s="31">
        <v>13234</v>
      </c>
      <c r="I16" s="2">
        <f>((100*H16/(H$17/12))-100)^2</f>
        <v>8408.9923067709333</v>
      </c>
    </row>
    <row r="17" spans="1:9" x14ac:dyDescent="0.2">
      <c r="A17" s="1" t="s">
        <v>12</v>
      </c>
      <c r="B17" s="1"/>
      <c r="C17" s="1"/>
      <c r="D17" s="4">
        <f t="shared" ref="D17:I17" si="2">SUM(D5:D16)</f>
        <v>0</v>
      </c>
      <c r="E17" s="4" t="e">
        <f t="shared" si="2"/>
        <v>#DIV/0!</v>
      </c>
      <c r="F17" s="4">
        <f t="shared" si="2"/>
        <v>8451039</v>
      </c>
      <c r="G17" s="4">
        <f t="shared" si="2"/>
        <v>1616.4413251976378</v>
      </c>
      <c r="H17" s="4">
        <f t="shared" si="2"/>
        <v>1913478</v>
      </c>
      <c r="I17" s="3">
        <f t="shared" si="2"/>
        <v>119762.74833880417</v>
      </c>
    </row>
    <row r="18" spans="1:9" ht="6.75" customHeight="1" x14ac:dyDescent="0.2"/>
    <row r="19" spans="1:9" x14ac:dyDescent="0.2">
      <c r="A19" s="1" t="s">
        <v>13</v>
      </c>
      <c r="B19" s="1"/>
      <c r="C19" s="1"/>
      <c r="D19" s="47" t="e">
        <f>E17/1000</f>
        <v>#DIV/0!</v>
      </c>
      <c r="E19" s="46">
        <f>F17/1000</f>
        <v>8451.0390000000007</v>
      </c>
      <c r="F19" s="46">
        <f>G17/1000</f>
        <v>1.6164413251976377</v>
      </c>
      <c r="G19" s="46">
        <f>H17/1000</f>
        <v>1913.4780000000001</v>
      </c>
      <c r="H19" s="46">
        <f>I17/1000</f>
        <v>119.76274833880417</v>
      </c>
    </row>
    <row r="20" spans="1:9" ht="54" customHeight="1" x14ac:dyDescent="0.2">
      <c r="A20" s="21" t="s">
        <v>16</v>
      </c>
      <c r="B20" s="21"/>
      <c r="C20" s="21"/>
      <c r="D20" s="25" t="e">
        <f>IF(D19&lt;$A$24,$D$23,IF(D19&lt;$A$25,$D$24,IF(D19&lt;$A$26,$D$25,IF(D19&lt;$B$27,$D$26, $D$27))))</f>
        <v>#DIV/0!</v>
      </c>
      <c r="E20" s="25" t="str">
        <f>IF(E19&lt;$A$24,$D$23,IF(E19&lt;$A$25,$D$24,IF(E19&lt;$A$26,$D$25,IF(E19&lt;$B$27,$D$26, $D$27))))</f>
        <v>Why bother opening in the off-peak?</v>
      </c>
      <c r="F20" s="25" t="str">
        <f>IF(F19&lt;$A$24,$D$23,IF(F19&lt;$A$25,$D$24,IF(F19&lt;$A$26,$D$25,IF(F19&lt;$B$27,$D$26, $D$27))))</f>
        <v>Excellent</v>
      </c>
      <c r="G20" s="25" t="str">
        <f>IF(G19&lt;$A$24,$D$23,IF(G19&lt;$A$25,$D$24,IF(G19&lt;$A$26,$D$25,IF(G19&lt;$B$27,$D$26, $D$27))))</f>
        <v>Why bother opening in the off-peak?</v>
      </c>
      <c r="H20" s="25" t="str">
        <f>IF(H19&lt;$A$24,$D$23,IF(H19&lt;$A$25,$D$24,IF(H19&lt;$A$26,$D$25,IF(H19&lt;$B$27,$D$26, $D$27))))</f>
        <v>Why bother opening in the off-peak?</v>
      </c>
      <c r="I20" s="25" t="str">
        <f>IF(I19&lt;2,$D$23,IF(I19&lt;10,$D$24,IF(I19&lt;20,$D$25,IF(I19&lt;99,$D$26, $D$27))))</f>
        <v>Excellent</v>
      </c>
    </row>
    <row r="21" spans="1:9" ht="13.5" thickBot="1" x14ac:dyDescent="0.25"/>
    <row r="22" spans="1:9" ht="13.5" thickBot="1" x14ac:dyDescent="0.25">
      <c r="A22" s="50" t="s">
        <v>16</v>
      </c>
      <c r="B22" s="51"/>
      <c r="C22" s="51"/>
      <c r="D22" s="51"/>
      <c r="E22" s="51"/>
      <c r="F22" s="51"/>
      <c r="G22" s="51"/>
      <c r="H22" s="52"/>
      <c r="I22" s="6"/>
    </row>
    <row r="23" spans="1:9" x14ac:dyDescent="0.2">
      <c r="A23" s="34">
        <v>0</v>
      </c>
      <c r="B23" s="42" t="s">
        <v>30</v>
      </c>
      <c r="C23" s="38">
        <v>1.9</v>
      </c>
      <c r="D23" s="9" t="s">
        <v>17</v>
      </c>
      <c r="E23" s="10"/>
      <c r="F23" s="10"/>
      <c r="G23" s="10"/>
      <c r="H23" s="11"/>
      <c r="I23" s="7"/>
    </row>
    <row r="24" spans="1:9" x14ac:dyDescent="0.2">
      <c r="A24" s="35">
        <v>2</v>
      </c>
      <c r="B24" s="43" t="s">
        <v>30</v>
      </c>
      <c r="C24" s="39">
        <v>9.9</v>
      </c>
      <c r="D24" s="12" t="s">
        <v>18</v>
      </c>
      <c r="E24" s="13"/>
      <c r="F24" s="13"/>
      <c r="G24" s="13"/>
      <c r="H24" s="14"/>
      <c r="I24" s="7"/>
    </row>
    <row r="25" spans="1:9" x14ac:dyDescent="0.2">
      <c r="A25" s="36">
        <v>10</v>
      </c>
      <c r="B25" s="44" t="s">
        <v>30</v>
      </c>
      <c r="C25" s="40">
        <v>19.899999999999999</v>
      </c>
      <c r="D25" s="12" t="s">
        <v>19</v>
      </c>
      <c r="E25" s="13"/>
      <c r="F25" s="13"/>
      <c r="G25" s="13"/>
      <c r="H25" s="14"/>
      <c r="I25" s="7"/>
    </row>
    <row r="26" spans="1:9" x14ac:dyDescent="0.2">
      <c r="A26" s="37">
        <v>20</v>
      </c>
      <c r="B26" s="45" t="s">
        <v>30</v>
      </c>
      <c r="C26" s="41">
        <v>99.9</v>
      </c>
      <c r="D26" s="12" t="s">
        <v>20</v>
      </c>
      <c r="E26" s="13"/>
      <c r="F26" s="13"/>
      <c r="G26" s="13"/>
      <c r="H26" s="14"/>
      <c r="I26" s="7"/>
    </row>
    <row r="27" spans="1:9" ht="13.5" thickBot="1" x14ac:dyDescent="0.25">
      <c r="A27" s="33" t="s">
        <v>31</v>
      </c>
      <c r="B27" s="57">
        <v>100</v>
      </c>
      <c r="C27" s="57"/>
      <c r="D27" s="15" t="s">
        <v>21</v>
      </c>
      <c r="E27" s="16"/>
      <c r="F27" s="16"/>
      <c r="G27" s="16"/>
      <c r="H27" s="17"/>
      <c r="I27" s="7"/>
    </row>
    <row r="28" spans="1:9" x14ac:dyDescent="0.2">
      <c r="H28" s="7"/>
      <c r="I28" s="7"/>
    </row>
    <row r="29" spans="1:9" x14ac:dyDescent="0.2">
      <c r="A29" s="8" t="s">
        <v>22</v>
      </c>
      <c r="B29" s="8"/>
      <c r="C29" s="8"/>
    </row>
    <row r="30" spans="1:9" ht="12.75" customHeight="1" x14ac:dyDescent="0.2">
      <c r="A30" s="54" t="s">
        <v>29</v>
      </c>
      <c r="B30" s="54"/>
      <c r="C30" s="54"/>
      <c r="D30" s="54"/>
      <c r="E30" s="54"/>
      <c r="F30" s="54"/>
      <c r="G30" s="54"/>
      <c r="H30" s="54"/>
    </row>
    <row r="31" spans="1:9" x14ac:dyDescent="0.2">
      <c r="A31" s="54"/>
      <c r="B31" s="54"/>
      <c r="C31" s="54"/>
      <c r="D31" s="54"/>
      <c r="E31" s="54"/>
      <c r="F31" s="54"/>
      <c r="G31" s="54"/>
      <c r="H31" s="54"/>
    </row>
    <row r="32" spans="1:9" x14ac:dyDescent="0.2">
      <c r="A32" s="54"/>
      <c r="B32" s="54"/>
      <c r="C32" s="54"/>
      <c r="D32" s="54"/>
      <c r="E32" s="54"/>
      <c r="F32" s="54"/>
      <c r="G32" s="54"/>
      <c r="H32" s="54"/>
    </row>
    <row r="33" spans="1:21" x14ac:dyDescent="0.2">
      <c r="A33" s="54"/>
      <c r="B33" s="54"/>
      <c r="C33" s="54"/>
      <c r="D33" s="54"/>
      <c r="E33" s="54"/>
      <c r="F33" s="54"/>
      <c r="G33" s="54"/>
      <c r="H33" s="54"/>
    </row>
    <row r="34" spans="1:21" x14ac:dyDescent="0.2">
      <c r="A34" s="53"/>
      <c r="B34" s="53"/>
      <c r="C34" s="53"/>
      <c r="D34" s="53"/>
      <c r="E34" s="53"/>
      <c r="F34" s="53"/>
      <c r="G34" s="53"/>
      <c r="H34" s="53"/>
    </row>
    <row r="35" spans="1:21" x14ac:dyDescent="0.2">
      <c r="A35" s="53"/>
      <c r="B35" s="53"/>
      <c r="C35" s="53"/>
      <c r="D35" s="53"/>
      <c r="E35" s="53"/>
      <c r="F35" s="53"/>
      <c r="G35" s="53"/>
      <c r="H35" s="53"/>
    </row>
    <row r="36" spans="1:21" x14ac:dyDescent="0.2">
      <c r="A36" s="53"/>
      <c r="B36" s="53"/>
      <c r="C36" s="53"/>
      <c r="D36" s="53"/>
      <c r="E36" s="53"/>
      <c r="F36" s="53"/>
      <c r="G36" s="53"/>
      <c r="H36" s="53"/>
    </row>
    <row r="37" spans="1:21" x14ac:dyDescent="0.2">
      <c r="H37" s="20"/>
    </row>
    <row r="38" spans="1:21" ht="9" customHeight="1" x14ac:dyDescent="0.2"/>
    <row r="39" spans="1:21" ht="45.75" customHeight="1" x14ac:dyDescent="0.2">
      <c r="A39" s="55" t="s">
        <v>27</v>
      </c>
      <c r="B39" s="55"/>
      <c r="C39" s="55"/>
      <c r="D39" s="55"/>
      <c r="E39" s="55"/>
      <c r="F39" s="55"/>
      <c r="G39" s="55"/>
      <c r="H39" s="55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</row>
    <row r="40" spans="1:21" x14ac:dyDescent="0.2">
      <c r="A40" s="56" t="s">
        <v>23</v>
      </c>
      <c r="B40" s="56"/>
      <c r="C40" s="56"/>
      <c r="D40" s="56"/>
      <c r="E40" s="56"/>
      <c r="F40" s="56"/>
      <c r="G40" s="56"/>
      <c r="H40" s="56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</row>
    <row r="41" spans="1:21" x14ac:dyDescent="0.2">
      <c r="A41" s="27"/>
      <c r="B41" s="27"/>
      <c r="C41" s="27"/>
    </row>
    <row r="47" spans="1:21" x14ac:dyDescent="0.2">
      <c r="H47" s="27"/>
      <c r="J47" s="27"/>
    </row>
    <row r="49" spans="8:8" x14ac:dyDescent="0.2">
      <c r="H49" s="27"/>
    </row>
  </sheetData>
  <mergeCells count="7">
    <mergeCell ref="A2:U2"/>
    <mergeCell ref="A22:H22"/>
    <mergeCell ref="A34:H36"/>
    <mergeCell ref="A30:H33"/>
    <mergeCell ref="A39:H39"/>
    <mergeCell ref="A40:H40"/>
    <mergeCell ref="B27:C27"/>
  </mergeCells>
  <phoneticPr fontId="4" type="noConversion"/>
  <conditionalFormatting sqref="D20:I20">
    <cfRule type="cellIs" dxfId="6" priority="4" stopIfTrue="1" operator="equal">
      <formula>$D$27</formula>
    </cfRule>
    <cfRule type="cellIs" dxfId="5" priority="5" stopIfTrue="1" operator="equal">
      <formula>$D$26</formula>
    </cfRule>
    <cfRule type="cellIs" dxfId="4" priority="6" stopIfTrue="1" operator="equal">
      <formula>$D$25</formula>
    </cfRule>
    <cfRule type="cellIs" dxfId="1" priority="7" stopIfTrue="1" operator="equal">
      <formula>$D$24</formula>
    </cfRule>
    <cfRule type="cellIs" dxfId="0" priority="8" stopIfTrue="1" operator="equal">
      <formula>$D$23</formula>
    </cfRule>
  </conditionalFormatting>
  <conditionalFormatting sqref="D17:H17">
    <cfRule type="cellIs" dxfId="3" priority="2" stopIfTrue="1" operator="equal">
      <formula>0</formula>
    </cfRule>
  </conditionalFormatting>
  <conditionalFormatting sqref="A19:H19 A20:I20">
    <cfRule type="containsErrors" dxfId="2" priority="1" stopIfTrue="1">
      <formula>ISERROR(A19)</formula>
    </cfRule>
  </conditionalFormatting>
  <hyperlinks>
    <hyperlink ref="A40" r:id="rId1"/>
  </hyperlinks>
  <pageMargins left="0.25" right="0.25" top="0.75" bottom="0.75" header="0.3" footer="0.3"/>
  <pageSetup paperSize="9" scale="77" orientation="landscape" r:id="rId2"/>
  <headerFooter alignWithMargins="0"/>
  <ignoredErrors>
    <ignoredError sqref="D19:D20" evalError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SVID Calculator</vt:lpstr>
      <vt:lpstr>'SVID Calculator'!Print_Area</vt:lpstr>
    </vt:vector>
  </TitlesOfParts>
  <Company>anna.aero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Ralph Anker</dc:creator>
  <cp:lastModifiedBy>user</cp:lastModifiedBy>
  <cp:lastPrinted>2013-05-01T10:26:01Z</cp:lastPrinted>
  <dcterms:created xsi:type="dcterms:W3CDTF">2013-04-30T11:14:29Z</dcterms:created>
  <dcterms:modified xsi:type="dcterms:W3CDTF">2014-11-03T06:53:30Z</dcterms:modified>
</cp:coreProperties>
</file>